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Volumes/Area_gruppi/Dir09/GARE_APPALTO/Gare_2021/2021_051_F_AQ_RITUXIMAB/05_Indizione/Modulistica/"/>
    </mc:Choice>
  </mc:AlternateContent>
  <xr:revisionPtr revIDLastSave="0" documentId="13_ncr:1_{79B634B7-24CF-0847-BDB3-F259E98D5E11}" xr6:coauthVersionLast="47" xr6:coauthVersionMax="47" xr10:uidLastSave="{00000000-0000-0000-0000-000000000000}"/>
  <bookViews>
    <workbookView xWindow="6600" yWindow="660" windowWidth="22200" windowHeight="157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1" i="1" l="1"/>
  <c r="N11" i="1"/>
  <c r="N10" i="1"/>
  <c r="O10" i="1" s="1"/>
  <c r="M11" i="1"/>
  <c r="M10" i="1"/>
  <c r="O11" i="1" l="1"/>
  <c r="P11" i="1" s="1"/>
  <c r="P10" i="1"/>
  <c r="AC11" i="1"/>
  <c r="AD11" i="1" s="1"/>
  <c r="AE11" i="1"/>
  <c r="AF11" i="1"/>
  <c r="AG11" i="1"/>
  <c r="AG10" i="1"/>
  <c r="AF10" i="1"/>
  <c r="AC10" i="1"/>
  <c r="AD10" i="1" s="1"/>
  <c r="AE10" i="1" s="1"/>
  <c r="AH10" i="1" l="1"/>
</calcChain>
</file>

<file path=xl/sharedStrings.xml><?xml version="1.0" encoding="utf-8"?>
<sst xmlns="http://schemas.openxmlformats.org/spreadsheetml/2006/main" count="71" uniqueCount="65">
  <si>
    <t>N. GARA</t>
  </si>
  <si>
    <t>Lotto</t>
  </si>
  <si>
    <t>CIG</t>
  </si>
  <si>
    <t>ATC</t>
  </si>
  <si>
    <t>Descrizione lotto</t>
  </si>
  <si>
    <t>Forma Farmaceutica</t>
  </si>
  <si>
    <t>Dosaggio</t>
  </si>
  <si>
    <t>Base Asta</t>
  </si>
  <si>
    <t>Unità misura per la formulazione del prezzo</t>
  </si>
  <si>
    <t>Importo lotto</t>
  </si>
  <si>
    <t>Data attivazione convenzione</t>
  </si>
  <si>
    <t>Data scadenza fornitura (esclusa eventuale proroga)</t>
  </si>
  <si>
    <t>100 mg</t>
  </si>
  <si>
    <t>CONCENTRATO PER SOLUZIONE PER INFUSIONE</t>
  </si>
  <si>
    <t>Fornitore</t>
  </si>
  <si>
    <t>Codice prodotto</t>
  </si>
  <si>
    <t>AIC</t>
  </si>
  <si>
    <t>Descrizione prodotto</t>
  </si>
  <si>
    <t>Fascia</t>
  </si>
  <si>
    <t xml:space="preserve">Prezzo AL PUBBLICO a confezione (iva compresa) </t>
  </si>
  <si>
    <t xml:space="preserve">Prezzo EX FACTORY vigente al netto delle riduzioni di legge a confezione (IVA esclusa) </t>
  </si>
  <si>
    <t>Q.ta Confezione</t>
  </si>
  <si>
    <t>Q.ta U.M.</t>
  </si>
  <si>
    <t>P.P. Iva Esclusa</t>
  </si>
  <si>
    <t>P.P. Unitario</t>
  </si>
  <si>
    <t>Sconto P.P.</t>
  </si>
  <si>
    <t>P. Ex Factory Unitario</t>
  </si>
  <si>
    <t>Sconto Ex  Factory</t>
  </si>
  <si>
    <t>Valore Offerto Totale</t>
  </si>
  <si>
    <t>Contenuto di Unità Elementari (N° cp - fiale - flaconi - tubi ecc..) in una confezione</t>
  </si>
  <si>
    <t>Presenza Glutine</t>
  </si>
  <si>
    <t>Presenza Lattosio</t>
  </si>
  <si>
    <t>Numero di mesi di validità del prodotto</t>
  </si>
  <si>
    <t>Conservazione del prodotto a temperatura ambiente - Indicare con una X</t>
  </si>
  <si>
    <t>Note</t>
  </si>
  <si>
    <t>Colonne NON MODIFICABILI</t>
  </si>
  <si>
    <t>Celle/colonne di compilazione da parte della Ditta offerente</t>
  </si>
  <si>
    <t xml:space="preserve">Inserire [1] se: Sono privi di lattice sia nella loro composizione che nel confezionamento primario e secondario </t>
  </si>
  <si>
    <t xml:space="preserve">
</t>
  </si>
  <si>
    <t xml:space="preserve">                              e che non vi è contatto con il lattice durante tutto il processo produttivo e di confezionamento (in nessuna fase sono stati a contatto con molecole del lattice)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</si>
  <si>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</si>
  <si>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</si>
  <si>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</si>
  <si>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</si>
  <si>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</si>
  <si>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</si>
  <si>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Contenuto di una Unità Elementare espresso nell'Unità di Misura riportata in colonna I</t>
  </si>
  <si>
    <t>Legenda per Valore Lattice</t>
  </si>
  <si>
    <t>51-2021</t>
  </si>
  <si>
    <t>Presenza Lattice (vedi legenda)</t>
  </si>
  <si>
    <t>Vedasi determina di aggiudicazione</t>
  </si>
  <si>
    <t xml:space="preserve">Opzione proroga 6 mesi ex art.106 co 11 </t>
  </si>
  <si>
    <t xml:space="preserve">Importo complessivo del lotto </t>
  </si>
  <si>
    <t>Quantità totale 
in gara UP</t>
  </si>
  <si>
    <t xml:space="preserve">Quantità MOLISE  UP
</t>
  </si>
  <si>
    <t xml:space="preserve">Quantità VDA  UP
</t>
  </si>
  <si>
    <t xml:space="preserve">Quantità PIEMONTE  UP
</t>
  </si>
  <si>
    <t>U.P.</t>
  </si>
  <si>
    <t>L01XC02</t>
  </si>
  <si>
    <t>RITUXIMAB</t>
  </si>
  <si>
    <t>500 mg</t>
  </si>
  <si>
    <t>88361437DF</t>
  </si>
  <si>
    <t>8836146A58</t>
  </si>
  <si>
    <r>
      <rPr>
        <sz val="12"/>
        <rFont val="Arial"/>
        <family val="2"/>
      </rPr>
      <t>SCHEDA OFFERTA (gara 51 - 2021) N. gara SIMOG 8223696</t>
    </r>
    <r>
      <rPr>
        <sz val="12"/>
        <color theme="1"/>
        <rFont val="Arial"/>
        <family val="2"/>
      </rPr>
      <t xml:space="preserve">
</t>
    </r>
  </si>
  <si>
    <t xml:space="preserve">Prezzo Unitario Offerto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</si>
</sst>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#,##0.00000"/>
    <numFmt numFmtId="166" formatCode="_-* #,##0.00000\ [$€-410]_-;\-* #,##0.00000\ [$€-410]_-;_-* &quot;-&quot;??\ [$€-410]_-;_-@_-"/>
    <numFmt numFmtId="167" formatCode="_-* #,##0.00000\ &quot;€&quot;_-;\-* #,##0.000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9CC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1" xfId="0" applyNumberFormat="1" applyBorder="1"/>
    <xf numFmtId="3" fontId="0" fillId="0" borderId="1" xfId="0" applyNumberFormat="1" applyBorder="1"/>
    <xf numFmtId="14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/>
    <xf numFmtId="4" fontId="0" fillId="0" borderId="1" xfId="0" applyNumberFormat="1" applyBorder="1" applyAlignment="1" applyProtection="1">
      <alignment wrapText="1"/>
      <protection locked="0"/>
    </xf>
    <xf numFmtId="165" fontId="0" fillId="0" borderId="1" xfId="0" applyNumberFormat="1" applyBorder="1" applyAlignment="1" applyProtection="1">
      <alignment wrapText="1"/>
      <protection locked="0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wrapText="1"/>
    </xf>
    <xf numFmtId="49" fontId="7" fillId="0" borderId="0" xfId="0" applyNumberFormat="1" applyFont="1" applyAlignment="1">
      <alignment horizontal="center" wrapText="1"/>
    </xf>
    <xf numFmtId="0" fontId="0" fillId="0" borderId="0" xfId="0" applyFill="1"/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 applyProtection="1">
      <alignment wrapText="1"/>
      <protection locked="0"/>
    </xf>
    <xf numFmtId="166" fontId="8" fillId="0" borderId="1" xfId="0" applyNumberFormat="1" applyFont="1" applyBorder="1" applyAlignment="1" applyProtection="1">
      <alignment wrapText="1"/>
      <protection locked="0"/>
    </xf>
    <xf numFmtId="44" fontId="0" fillId="0" borderId="1" xfId="2" applyFont="1" applyBorder="1"/>
    <xf numFmtId="167" fontId="0" fillId="0" borderId="1" xfId="2" applyNumberFormat="1" applyFont="1" applyBorder="1"/>
    <xf numFmtId="167" fontId="0" fillId="0" borderId="1" xfId="2" applyNumberFormat="1" applyFont="1" applyFill="1" applyBorder="1" applyAlignment="1" applyProtection="1">
      <alignment wrapText="1"/>
      <protection locked="0"/>
    </xf>
    <xf numFmtId="49" fontId="5" fillId="6" borderId="13" xfId="0" applyNumberFormat="1" applyFont="1" applyFill="1" applyBorder="1" applyAlignment="1">
      <alignment wrapText="1"/>
    </xf>
    <xf numFmtId="0" fontId="5" fillId="0" borderId="14" xfId="0" applyFont="1" applyBorder="1"/>
    <xf numFmtId="49" fontId="5" fillId="2" borderId="6" xfId="0" applyNumberFormat="1" applyFont="1" applyFill="1" applyBorder="1" applyAlignment="1">
      <alignment horizontal="center"/>
    </xf>
    <xf numFmtId="49" fontId="5" fillId="0" borderId="7" xfId="0" applyNumberFormat="1" applyFont="1" applyBorder="1" applyAlignment="1">
      <alignment wrapText="1"/>
    </xf>
    <xf numFmtId="49" fontId="5" fillId="0" borderId="6" xfId="0" applyNumberFormat="1" applyFont="1" applyBorder="1" applyAlignment="1">
      <alignment wrapText="1"/>
    </xf>
    <xf numFmtId="49" fontId="5" fillId="0" borderId="3" xfId="0" applyNumberFormat="1" applyFont="1" applyBorder="1" applyAlignment="1">
      <alignment wrapText="1"/>
    </xf>
    <xf numFmtId="49" fontId="9" fillId="0" borderId="3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49" fontId="6" fillId="6" borderId="6" xfId="0" applyNumberFormat="1" applyFont="1" applyFill="1" applyBorder="1"/>
    <xf numFmtId="49" fontId="5" fillId="7" borderId="4" xfId="0" applyNumberFormat="1" applyFont="1" applyFill="1" applyBorder="1" applyAlignment="1">
      <alignment horizontal="center"/>
    </xf>
    <xf numFmtId="49" fontId="5" fillId="0" borderId="9" xfId="0" applyNumberFormat="1" applyFont="1" applyBorder="1" applyAlignment="1">
      <alignment wrapText="1"/>
    </xf>
    <xf numFmtId="49" fontId="5" fillId="0" borderId="4" xfId="0" applyNumberFormat="1" applyFont="1" applyBorder="1" applyAlignment="1">
      <alignment wrapText="1"/>
    </xf>
    <xf numFmtId="49" fontId="5" fillId="6" borderId="11" xfId="0" applyNumberFormat="1" applyFont="1" applyFill="1" applyBorder="1" applyAlignment="1">
      <alignment wrapText="1"/>
    </xf>
    <xf numFmtId="0" fontId="5" fillId="0" borderId="12" xfId="0" applyFont="1" applyBorder="1"/>
    <xf numFmtId="49" fontId="5" fillId="0" borderId="6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49" fontId="5" fillId="7" borderId="6" xfId="0" applyNumberFormat="1" applyFont="1" applyFill="1" applyBorder="1" applyAlignment="1" applyProtection="1">
      <alignment wrapText="1"/>
      <protection locked="0"/>
    </xf>
    <xf numFmtId="49" fontId="5" fillId="6" borderId="15" xfId="0" applyNumberFormat="1" applyFont="1" applyFill="1" applyBorder="1"/>
    <xf numFmtId="49" fontId="5" fillId="0" borderId="16" xfId="0" applyNumberFormat="1" applyFont="1" applyBorder="1" applyAlignment="1">
      <alignment wrapText="1"/>
    </xf>
    <xf numFmtId="49" fontId="5" fillId="0" borderId="15" xfId="0" applyNumberFormat="1" applyFont="1" applyBorder="1" applyAlignment="1">
      <alignment wrapText="1"/>
    </xf>
    <xf numFmtId="49" fontId="5" fillId="6" borderId="6" xfId="0" applyNumberFormat="1" applyFont="1" applyFill="1" applyBorder="1"/>
    <xf numFmtId="49" fontId="5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wrapText="1"/>
    </xf>
    <xf numFmtId="49" fontId="5" fillId="0" borderId="17" xfId="0" applyNumberFormat="1" applyFont="1" applyBorder="1" applyAlignment="1">
      <alignment horizontal="center" wrapText="1"/>
    </xf>
    <xf numFmtId="49" fontId="5" fillId="0" borderId="18" xfId="0" applyNumberFormat="1" applyFont="1" applyBorder="1" applyAlignment="1">
      <alignment horizontal="center" wrapText="1"/>
    </xf>
    <xf numFmtId="49" fontId="5" fillId="0" borderId="18" xfId="0" applyNumberFormat="1" applyFont="1" applyBorder="1" applyAlignment="1">
      <alignment wrapText="1"/>
    </xf>
    <xf numFmtId="49" fontId="5" fillId="7" borderId="17" xfId="0" applyNumberFormat="1" applyFont="1" applyFill="1" applyBorder="1" applyAlignment="1" applyProtection="1">
      <alignment wrapText="1"/>
      <protection locked="0"/>
    </xf>
    <xf numFmtId="49" fontId="5" fillId="0" borderId="17" xfId="0" applyNumberFormat="1" applyFont="1" applyBorder="1" applyAlignment="1">
      <alignment wrapText="1"/>
    </xf>
    <xf numFmtId="49" fontId="5" fillId="6" borderId="4" xfId="0" applyNumberFormat="1" applyFont="1" applyFill="1" applyBorder="1"/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1"/>
  <sheetViews>
    <sheetView tabSelected="1" topLeftCell="Q5" workbookViewId="0">
      <selection activeCell="X7" sqref="X7"/>
    </sheetView>
  </sheetViews>
  <sheetFormatPr baseColWidth="10" defaultColWidth="8.83203125" defaultRowHeight="35.25" customHeight="1" x14ac:dyDescent="0.2"/>
  <cols>
    <col min="2" max="2" width="9.1640625" style="11"/>
    <col min="3" max="3" width="11.6640625" bestFit="1" customWidth="1"/>
    <col min="5" max="5" width="16.33203125" customWidth="1"/>
    <col min="6" max="6" width="19.5" customWidth="1"/>
    <col min="8" max="8" width="15.1640625" style="17" customWidth="1"/>
    <col min="9" max="9" width="11" style="11" bestFit="1" customWidth="1"/>
    <col min="10" max="10" width="15.5" customWidth="1"/>
    <col min="11" max="11" width="13.5" customWidth="1"/>
    <col min="12" max="12" width="12.83203125" customWidth="1"/>
    <col min="13" max="13" width="16.5" customWidth="1"/>
    <col min="14" max="14" width="19.6640625" customWidth="1"/>
    <col min="15" max="15" width="15.1640625" customWidth="1"/>
    <col min="16" max="16" width="16.5" customWidth="1"/>
    <col min="17" max="17" width="17.1640625" customWidth="1"/>
    <col min="18" max="18" width="12.33203125" customWidth="1"/>
    <col min="19" max="19" width="9.6640625" bestFit="1" customWidth="1"/>
    <col min="23" max="23" width="18.5" customWidth="1"/>
    <col min="25" max="25" width="15.33203125" customWidth="1"/>
    <col min="26" max="26" width="13.33203125" customWidth="1"/>
    <col min="27" max="27" width="10.83203125" customWidth="1"/>
    <col min="30" max="30" width="9.6640625" bestFit="1" customWidth="1"/>
    <col min="34" max="34" width="19.5" style="22" customWidth="1"/>
    <col min="35" max="35" width="17.83203125" customWidth="1"/>
    <col min="36" max="36" width="17" customWidth="1"/>
    <col min="37" max="37" width="14" customWidth="1"/>
    <col min="41" max="41" width="17.5" customWidth="1"/>
  </cols>
  <sheetData>
    <row r="1" spans="1:42" ht="35.25" customHeight="1" x14ac:dyDescent="0.2">
      <c r="A1" s="31" t="s">
        <v>35</v>
      </c>
      <c r="B1" s="32"/>
      <c r="C1" s="33"/>
      <c r="D1" s="33"/>
      <c r="E1" s="33"/>
      <c r="F1" s="34"/>
      <c r="G1" s="35" t="s">
        <v>63</v>
      </c>
      <c r="H1" s="36"/>
      <c r="I1" s="36"/>
      <c r="J1" s="36"/>
      <c r="K1" s="18"/>
      <c r="L1" s="18"/>
      <c r="M1" s="39" t="s">
        <v>47</v>
      </c>
      <c r="N1" s="32"/>
      <c r="O1" s="33"/>
      <c r="P1" s="33"/>
      <c r="Q1" s="33"/>
      <c r="R1" s="33"/>
      <c r="S1" s="33"/>
    </row>
    <row r="2" spans="1:42" ht="35.25" customHeight="1" x14ac:dyDescent="0.2">
      <c r="A2" s="40" t="s">
        <v>36</v>
      </c>
      <c r="B2" s="41"/>
      <c r="C2" s="42"/>
      <c r="D2" s="42"/>
      <c r="E2" s="42"/>
      <c r="F2" s="42"/>
      <c r="G2" s="37"/>
      <c r="H2" s="38"/>
      <c r="I2" s="38"/>
      <c r="J2" s="38"/>
      <c r="K2" s="18"/>
      <c r="L2" s="18"/>
      <c r="M2" s="43" t="s">
        <v>37</v>
      </c>
      <c r="N2" s="44"/>
      <c r="O2" s="44"/>
      <c r="P2" s="44"/>
      <c r="Q2" s="44"/>
      <c r="R2" s="44"/>
      <c r="S2" s="44"/>
    </row>
    <row r="3" spans="1:42" ht="35.25" customHeight="1" x14ac:dyDescent="0.2">
      <c r="A3" s="19"/>
      <c r="B3" s="20"/>
      <c r="C3" s="20"/>
      <c r="D3" s="20"/>
      <c r="E3" s="20"/>
      <c r="F3" s="20"/>
      <c r="G3" s="20" t="s">
        <v>38</v>
      </c>
      <c r="H3" s="18"/>
      <c r="I3" s="18"/>
      <c r="J3" s="18"/>
      <c r="K3" s="18"/>
      <c r="L3" s="18"/>
      <c r="M3" s="29" t="s">
        <v>39</v>
      </c>
      <c r="N3" s="30"/>
      <c r="O3" s="30"/>
      <c r="P3" s="30"/>
      <c r="Q3" s="30"/>
      <c r="R3" s="30"/>
      <c r="S3" s="30"/>
    </row>
    <row r="4" spans="1:42" ht="35.2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48" t="s">
        <v>40</v>
      </c>
      <c r="N4" s="49"/>
      <c r="O4" s="50"/>
      <c r="P4" s="50"/>
      <c r="Q4" s="50"/>
      <c r="R4" s="50"/>
      <c r="S4" s="50"/>
    </row>
    <row r="5" spans="1:42" ht="35.25" customHeight="1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51" t="s">
        <v>41</v>
      </c>
      <c r="N5" s="32"/>
      <c r="O5" s="33"/>
      <c r="P5" s="33"/>
      <c r="Q5" s="33"/>
      <c r="R5" s="33"/>
      <c r="S5" s="33"/>
    </row>
    <row r="6" spans="1:42" ht="35.25" customHeight="1" x14ac:dyDescent="0.2">
      <c r="A6" s="52"/>
      <c r="B6" s="53"/>
      <c r="C6" s="53"/>
      <c r="D6" s="53"/>
      <c r="E6" s="53"/>
      <c r="F6" s="53"/>
      <c r="G6" s="21"/>
      <c r="H6" s="20"/>
      <c r="I6" s="18"/>
      <c r="J6" s="18"/>
      <c r="K6" s="18"/>
      <c r="L6" s="18"/>
      <c r="M6" s="51" t="s">
        <v>42</v>
      </c>
      <c r="N6" s="32"/>
      <c r="O6" s="33"/>
      <c r="P6" s="33"/>
      <c r="Q6" s="33"/>
      <c r="R6" s="33"/>
      <c r="S6" s="33"/>
    </row>
    <row r="7" spans="1:42" ht="35.25" customHeight="1" x14ac:dyDescent="0.2">
      <c r="A7" s="18"/>
      <c r="B7" s="18"/>
      <c r="C7" s="54" t="s">
        <v>43</v>
      </c>
      <c r="D7" s="55"/>
      <c r="E7" s="56"/>
      <c r="F7" s="57"/>
      <c r="G7" s="58"/>
      <c r="H7" s="18"/>
      <c r="I7" s="18"/>
      <c r="J7" s="18"/>
      <c r="K7" s="18"/>
      <c r="L7" s="18"/>
      <c r="M7" s="59" t="s">
        <v>44</v>
      </c>
      <c r="N7" s="41"/>
      <c r="O7" s="42"/>
      <c r="P7" s="42"/>
      <c r="Q7" s="42"/>
      <c r="R7" s="42"/>
      <c r="S7" s="42"/>
    </row>
    <row r="8" spans="1:42" ht="35.25" customHeight="1" x14ac:dyDescent="0.2">
      <c r="A8" s="18"/>
      <c r="B8" s="18"/>
      <c r="C8" s="45" t="s">
        <v>45</v>
      </c>
      <c r="D8" s="46"/>
      <c r="E8" s="34"/>
      <c r="F8" s="47"/>
      <c r="G8" s="33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42" ht="112" x14ac:dyDescent="0.2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2" t="s">
        <v>5</v>
      </c>
      <c r="G9" s="1" t="s">
        <v>6</v>
      </c>
      <c r="H9" s="3" t="s">
        <v>7</v>
      </c>
      <c r="I9" s="1" t="s">
        <v>8</v>
      </c>
      <c r="J9" s="1" t="s">
        <v>56</v>
      </c>
      <c r="K9" s="1" t="s">
        <v>55</v>
      </c>
      <c r="L9" s="1" t="s">
        <v>54</v>
      </c>
      <c r="M9" s="1" t="s">
        <v>53</v>
      </c>
      <c r="N9" s="1" t="s">
        <v>9</v>
      </c>
      <c r="O9" s="1" t="s">
        <v>51</v>
      </c>
      <c r="P9" s="1" t="s">
        <v>52</v>
      </c>
      <c r="Q9" s="1" t="s">
        <v>10</v>
      </c>
      <c r="R9" s="1" t="s">
        <v>11</v>
      </c>
      <c r="S9" s="15" t="s">
        <v>64</v>
      </c>
      <c r="T9" s="15" t="s">
        <v>14</v>
      </c>
      <c r="U9" s="15" t="s">
        <v>15</v>
      </c>
      <c r="V9" s="15" t="s">
        <v>16</v>
      </c>
      <c r="W9" s="15" t="s">
        <v>17</v>
      </c>
      <c r="X9" s="15" t="s">
        <v>18</v>
      </c>
      <c r="Y9" s="15" t="s">
        <v>19</v>
      </c>
      <c r="Z9" s="15" t="s">
        <v>20</v>
      </c>
      <c r="AA9" s="15" t="s">
        <v>21</v>
      </c>
      <c r="AB9" s="15" t="s">
        <v>22</v>
      </c>
      <c r="AC9" s="15" t="s">
        <v>23</v>
      </c>
      <c r="AD9" s="15" t="s">
        <v>24</v>
      </c>
      <c r="AE9" s="15" t="s">
        <v>25</v>
      </c>
      <c r="AF9" s="15" t="s">
        <v>26</v>
      </c>
      <c r="AG9" s="15" t="s">
        <v>27</v>
      </c>
      <c r="AH9" s="15" t="s">
        <v>28</v>
      </c>
      <c r="AI9" s="15" t="s">
        <v>29</v>
      </c>
      <c r="AJ9" s="15" t="s">
        <v>46</v>
      </c>
      <c r="AK9" s="15" t="s">
        <v>49</v>
      </c>
      <c r="AL9" s="15" t="s">
        <v>30</v>
      </c>
      <c r="AM9" s="15" t="s">
        <v>31</v>
      </c>
      <c r="AN9" s="15" t="s">
        <v>32</v>
      </c>
      <c r="AO9" s="15" t="s">
        <v>33</v>
      </c>
      <c r="AP9" s="16" t="s">
        <v>34</v>
      </c>
    </row>
    <row r="10" spans="1:42" ht="48" x14ac:dyDescent="0.2">
      <c r="A10" s="4" t="s">
        <v>48</v>
      </c>
      <c r="B10" s="10">
        <v>1</v>
      </c>
      <c r="C10" s="4" t="s">
        <v>61</v>
      </c>
      <c r="D10" s="23" t="s">
        <v>58</v>
      </c>
      <c r="E10" s="23" t="s">
        <v>59</v>
      </c>
      <c r="F10" s="23" t="s">
        <v>13</v>
      </c>
      <c r="G10" s="24" t="s">
        <v>12</v>
      </c>
      <c r="H10" s="25">
        <v>48</v>
      </c>
      <c r="I10" s="9" t="s">
        <v>57</v>
      </c>
      <c r="J10" s="5">
        <v>18000</v>
      </c>
      <c r="K10" s="6">
        <v>600</v>
      </c>
      <c r="L10" s="7">
        <v>3135</v>
      </c>
      <c r="M10" s="6">
        <f>TRUNC(J10+K10+L10,0)</f>
        <v>21735</v>
      </c>
      <c r="N10" s="26">
        <f>ROUND(M10*H10,2)</f>
        <v>1043280</v>
      </c>
      <c r="O10" s="26">
        <f>(N10/36)*6</f>
        <v>173880</v>
      </c>
      <c r="P10" s="26">
        <f>N10+O10</f>
        <v>1217160</v>
      </c>
      <c r="Q10" s="8" t="s">
        <v>50</v>
      </c>
      <c r="R10" s="8">
        <v>45444</v>
      </c>
      <c r="S10" s="27"/>
      <c r="T10" s="12"/>
      <c r="U10" s="12"/>
      <c r="V10" s="12"/>
      <c r="W10" s="12"/>
      <c r="X10" s="12"/>
      <c r="Y10" s="12"/>
      <c r="Z10" s="12"/>
      <c r="AA10" s="12"/>
      <c r="AB10" s="12"/>
      <c r="AC10" s="13" t="str">
        <f>IF(Y10&gt;0,ROUND(Y10*100/110,2),"")</f>
        <v/>
      </c>
      <c r="AD10" s="14" t="str">
        <f>IF(AA10*Y10&gt;0,ROUND(AC10/IF(AB10&gt;0,AB10,AA10)/IF(AB10&gt;0,AA10,1),5),AC10)</f>
        <v/>
      </c>
      <c r="AE10" s="13" t="str">
        <f>IF(AA10*Y10&gt;0,100-ROUND(S10/AD10*100,2),"")</f>
        <v/>
      </c>
      <c r="AF10" s="14" t="str">
        <f>IF(AA10*Z10&gt;0,ROUND(Z10/IF(AB10&gt;0,AB10,AA10)/IF(AB10&gt;0,AA10,1),5),"")</f>
        <v/>
      </c>
      <c r="AG10" s="13" t="str">
        <f>IF(AA10*Z10&gt;0,100-ROUND(S10/AF10*100,2),"")</f>
        <v/>
      </c>
      <c r="AH10" s="28" t="str">
        <f>IF(ISNUMBER(M10),IF(ISNUMBER(S10),IF(S10&gt;0,S10*M10,""),""),"")</f>
        <v/>
      </c>
      <c r="AI10" s="12"/>
      <c r="AJ10" s="12"/>
      <c r="AK10" s="12"/>
      <c r="AL10" s="12"/>
      <c r="AM10" s="12"/>
      <c r="AN10" s="12"/>
      <c r="AO10" s="12"/>
      <c r="AP10" s="12"/>
    </row>
    <row r="11" spans="1:42" ht="48" x14ac:dyDescent="0.2">
      <c r="A11" s="4" t="s">
        <v>48</v>
      </c>
      <c r="B11" s="10">
        <v>2</v>
      </c>
      <c r="C11" s="4" t="s">
        <v>62</v>
      </c>
      <c r="D11" s="23" t="s">
        <v>58</v>
      </c>
      <c r="E11" s="23" t="s">
        <v>59</v>
      </c>
      <c r="F11" s="23" t="s">
        <v>13</v>
      </c>
      <c r="G11" s="24" t="s">
        <v>60</v>
      </c>
      <c r="H11" s="25">
        <v>240</v>
      </c>
      <c r="I11" s="9" t="s">
        <v>57</v>
      </c>
      <c r="J11" s="5">
        <v>37500</v>
      </c>
      <c r="K11" s="6">
        <v>440</v>
      </c>
      <c r="L11" s="7">
        <v>1635</v>
      </c>
      <c r="M11" s="6">
        <f>TRUNC(J11+K11+L11,0)</f>
        <v>39575</v>
      </c>
      <c r="N11" s="26">
        <f>ROUND(M11*H11,2)</f>
        <v>9498000</v>
      </c>
      <c r="O11" s="26">
        <f>(N11/36)*6</f>
        <v>1583000</v>
      </c>
      <c r="P11" s="26">
        <f>N11+O11</f>
        <v>11081000</v>
      </c>
      <c r="Q11" s="8" t="s">
        <v>50</v>
      </c>
      <c r="R11" s="8">
        <v>45444</v>
      </c>
      <c r="S11" s="27"/>
      <c r="T11" s="4"/>
      <c r="U11" s="4"/>
      <c r="V11" s="4"/>
      <c r="W11" s="4"/>
      <c r="X11" s="4"/>
      <c r="Y11" s="4"/>
      <c r="Z11" s="4"/>
      <c r="AA11" s="4"/>
      <c r="AB11" s="4"/>
      <c r="AC11" s="13" t="str">
        <f t="shared" ref="AC11" si="0">IF(Y11&gt;0,ROUND(Y11*100/110,2),"")</f>
        <v/>
      </c>
      <c r="AD11" s="14" t="str">
        <f t="shared" ref="AD11" si="1">IF(AA11*Y11&gt;0,ROUND(AC11/IF(AB11&gt;0,AB11,AA11)/IF(AB11&gt;0,AA11,1),5),AC11)</f>
        <v/>
      </c>
      <c r="AE11" s="13" t="str">
        <f>IF(AA11*Y11&gt;0,100-ROUND(S11/AD11*100,2),"")</f>
        <v/>
      </c>
      <c r="AF11" s="14" t="str">
        <f t="shared" ref="AF11" si="2">IF(AA11*Z11&gt;0,ROUND(Z11/IF(AB11&gt;0,AB11,AA11)/IF(AB11&gt;0,AA11,1),5),"")</f>
        <v/>
      </c>
      <c r="AG11" s="13" t="str">
        <f>IF(AA11*Z11&gt;0,100-ROUND(S11/AF11*100,2),"")</f>
        <v/>
      </c>
      <c r="AH11" s="28" t="str">
        <f>IF(ISNUMBER(M11),IF(ISNUMBER(S11),IF(S11&gt;0,S11*M11,""),""),"")</f>
        <v/>
      </c>
      <c r="AI11" s="4"/>
      <c r="AJ11" s="4"/>
      <c r="AK11" s="4"/>
      <c r="AL11" s="4"/>
      <c r="AM11" s="4"/>
      <c r="AN11" s="4"/>
      <c r="AO11" s="4"/>
      <c r="AP11" s="4"/>
    </row>
  </sheetData>
  <mergeCells count="15">
    <mergeCell ref="C8:E8"/>
    <mergeCell ref="F8:G8"/>
    <mergeCell ref="M4:S4"/>
    <mergeCell ref="M5:S5"/>
    <mergeCell ref="A6:F6"/>
    <mergeCell ref="M6:S6"/>
    <mergeCell ref="C7:E7"/>
    <mergeCell ref="F7:G7"/>
    <mergeCell ref="M7:S7"/>
    <mergeCell ref="M3:S3"/>
    <mergeCell ref="A1:F1"/>
    <mergeCell ref="G1:J2"/>
    <mergeCell ref="M1:S1"/>
    <mergeCell ref="A2:F2"/>
    <mergeCell ref="M2:S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Emanuelli</dc:creator>
  <cp:lastModifiedBy>Irene de Ruggiero</cp:lastModifiedBy>
  <dcterms:created xsi:type="dcterms:W3CDTF">2021-04-08T09:23:14Z</dcterms:created>
  <dcterms:modified xsi:type="dcterms:W3CDTF">2021-07-27T07:45:59Z</dcterms:modified>
</cp:coreProperties>
</file>